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120" windowHeight="87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<sst xmlns="http://schemas.openxmlformats.org/spreadsheetml/2006/main" count="69" uniqueCount="57">
  <si>
    <t>Description</t>
  </si>
  <si>
    <t>Sq. ft.</t>
  </si>
  <si>
    <t>Hrs/wk</t>
  </si>
  <si>
    <t>Wks/yr</t>
  </si>
  <si>
    <t>Sq.ft.hrs.</t>
  </si>
  <si>
    <t>Rector's office</t>
  </si>
  <si>
    <t>Insurance</t>
  </si>
  <si>
    <t>Curate's office</t>
  </si>
  <si>
    <t>Sewer tax</t>
  </si>
  <si>
    <t>Parish office</t>
  </si>
  <si>
    <t>Fuel oil</t>
  </si>
  <si>
    <t>Office hallway</t>
  </si>
  <si>
    <t>Elec. &amp; Gas</t>
  </si>
  <si>
    <t>Library</t>
  </si>
  <si>
    <t>Water</t>
  </si>
  <si>
    <t>Parish use</t>
  </si>
  <si>
    <t>Supplies</t>
  </si>
  <si>
    <t>Reception room</t>
  </si>
  <si>
    <t>Contracts</t>
  </si>
  <si>
    <t>Recpt rm hall</t>
  </si>
  <si>
    <t>Repairs</t>
  </si>
  <si>
    <t>Mimeo room</t>
  </si>
  <si>
    <t>Total Costs</t>
  </si>
  <si>
    <t>Kitchen</t>
  </si>
  <si>
    <t>Outside use</t>
  </si>
  <si>
    <t xml:space="preserve">Cost/sq.ft.hr </t>
  </si>
  <si>
    <t>Guild Room</t>
  </si>
  <si>
    <t>Shelter maint.</t>
  </si>
  <si>
    <t>Cloister</t>
  </si>
  <si>
    <t>Direct costs</t>
  </si>
  <si>
    <t>Shelter</t>
  </si>
  <si>
    <t>Basketball</t>
  </si>
  <si>
    <t>AARP</t>
  </si>
  <si>
    <t>Second floor</t>
  </si>
  <si>
    <t>Upper Room</t>
  </si>
  <si>
    <t>Church</t>
  </si>
  <si>
    <t>Basement</t>
  </si>
  <si>
    <t>Totals</t>
  </si>
  <si>
    <t>TOTAL</t>
  </si>
  <si>
    <t>Lobby</t>
  </si>
  <si>
    <t>Gym</t>
  </si>
  <si>
    <t>Cost of outside use</t>
  </si>
  <si>
    <t>General Maintenance exp.</t>
  </si>
  <si>
    <t>Direct Maintenance exp.</t>
  </si>
  <si>
    <t xml:space="preserve">Save this spreadsheet to your own computer. Then add or delete rows as needed. </t>
  </si>
  <si>
    <t>Copy the formula in Column F to any row that has square foot hours from outside organizations.</t>
  </si>
  <si>
    <t>Enter your own spaces, square feet and use in Columns A, B, C &amp; D.</t>
  </si>
  <si>
    <t>The formulas in the spreadsheet will calculate the amount you can net out against income received.</t>
  </si>
  <si>
    <t>Direct Costs</t>
  </si>
  <si>
    <t>N.B., you cannot subtract more than your total Space Use Income.</t>
  </si>
  <si>
    <t>If total Space Use income was $4,200, and your allocated costs were $5,000, you can subtract $4,200.</t>
  </si>
  <si>
    <t>The amount is Column F, Row 50 is the total you can subtract from your total Space Use Income on line 5 of the parochial report.</t>
  </si>
  <si>
    <t>Remember to reduce your Other Operating Expenses on line 14 by the amount you subtract from line 5.</t>
  </si>
  <si>
    <t>Update this spreadsheet annually to reflect the previous year's use and costs.</t>
  </si>
  <si>
    <t>Calculating the cost of operating your space</t>
  </si>
  <si>
    <t>Enter your General Maintenance expenses to be allocated into Column I Rows 11-20.</t>
  </si>
  <si>
    <t>Enter any Direct expenses that apply only to outside groups In Column I, Rows 26-27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</si>
</sst>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i/>
      <sz val="9"/>
      <name val="Arial"/>
      <family val="0"/>
    </font>
    <font>
      <b/>
      <sz val="9"/>
      <name val="Arial"/>
      <family val="0"/>
    </font>
    <font>
      <b/>
      <i/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6" fontId="1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6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44" fontId="1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43" fontId="0" fillId="0" borderId="1" xfId="0" applyNumberFormat="1" applyBorder="1" applyAlignment="1">
      <alignment horizontal="right"/>
    </xf>
    <xf numFmtId="43" fontId="0" fillId="0" borderId="1" xfId="0" applyNumberFormat="1" applyBorder="1" applyAlignment="1">
      <alignment/>
    </xf>
    <xf numFmtId="4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6" fontId="0" fillId="0" borderId="2" xfId="0" applyNumberFormat="1" applyBorder="1" applyAlignment="1">
      <alignment/>
    </xf>
    <xf numFmtId="44" fontId="1" fillId="0" borderId="3" xfId="0" applyNumberFormat="1" applyFont="1" applyBorder="1" applyAlignment="1">
      <alignment/>
    </xf>
    <xf numFmtId="3" fontId="8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workbookViewId="0" topLeftCell="A1">
      <selection activeCell="A7" sqref="A7"/>
    </sheetView>
  </sheetViews>
  <sheetFormatPr defaultColWidth="9.140625" defaultRowHeight="12.75"/>
  <cols>
    <col min="1" max="1" width="16.57421875" style="0" customWidth="1"/>
    <col min="2" max="2" width="6.8515625" style="0" customWidth="1"/>
    <col min="3" max="4" width="6.57421875" style="0" customWidth="1"/>
    <col min="5" max="5" width="11.421875" style="9" customWidth="1"/>
    <col min="6" max="6" width="18.57421875" style="13" customWidth="1"/>
    <col min="7" max="7" width="2.8515625" style="13" customWidth="1"/>
    <col min="8" max="8" width="17.28125" style="13" customWidth="1"/>
    <col min="9" max="9" width="9.140625" style="6" customWidth="1"/>
  </cols>
  <sheetData>
    <row r="1" spans="1:9" ht="15.75">
      <c r="A1" s="30" t="s">
        <v>54</v>
      </c>
      <c r="B1" s="30"/>
      <c r="C1" s="30"/>
      <c r="D1" s="30"/>
      <c r="E1" s="30"/>
      <c r="F1" s="30"/>
      <c r="G1" s="30"/>
      <c r="H1" s="30"/>
      <c r="I1" s="30"/>
    </row>
    <row r="2" spans="5:9" ht="15.75">
      <c r="E2" s="10"/>
      <c r="I2"/>
    </row>
    <row r="3" spans="1:9" ht="15.75">
      <c r="A3" t="s">
        <v>44</v>
      </c>
      <c r="E3" s="10"/>
      <c r="I3"/>
    </row>
    <row r="4" spans="1:9" ht="15.75">
      <c r="A4" t="s">
        <v>46</v>
      </c>
      <c r="E4" s="10"/>
      <c r="I4"/>
    </row>
    <row r="5" spans="1:9" ht="15.75">
      <c r="A5" t="s">
        <v>55</v>
      </c>
      <c r="E5" s="10"/>
      <c r="I5"/>
    </row>
    <row r="6" spans="1:9" ht="15.75">
      <c r="A6" t="s">
        <v>56</v>
      </c>
      <c r="E6" s="10"/>
      <c r="I6"/>
    </row>
    <row r="7" spans="1:9" ht="15.75">
      <c r="A7" t="s">
        <v>45</v>
      </c>
      <c r="E7" s="10"/>
      <c r="I7"/>
    </row>
    <row r="8" spans="1:9" ht="15.75">
      <c r="A8" t="s">
        <v>47</v>
      </c>
      <c r="E8" s="10"/>
      <c r="I8"/>
    </row>
    <row r="9" ht="12.75">
      <c r="I9"/>
    </row>
    <row r="10" spans="1:9" ht="12.75">
      <c r="A10" s="1" t="s">
        <v>0</v>
      </c>
      <c r="B10" s="1" t="s">
        <v>1</v>
      </c>
      <c r="C10" s="1" t="s">
        <v>2</v>
      </c>
      <c r="D10" s="1" t="s">
        <v>3</v>
      </c>
      <c r="E10" s="11" t="s">
        <v>4</v>
      </c>
      <c r="F10" s="14" t="s">
        <v>41</v>
      </c>
      <c r="G10" s="22"/>
      <c r="H10" s="14" t="s">
        <v>42</v>
      </c>
      <c r="I10" s="5"/>
    </row>
    <row r="11" spans="1:9" ht="12.75">
      <c r="A11" s="3" t="s">
        <v>5</v>
      </c>
      <c r="B11" s="2">
        <v>208</v>
      </c>
      <c r="C11" s="2">
        <v>50</v>
      </c>
      <c r="D11" s="2">
        <v>52</v>
      </c>
      <c r="E11" s="12">
        <f>PRODUCT(B11:D11)</f>
        <v>540800</v>
      </c>
      <c r="F11" s="15"/>
      <c r="G11" s="23"/>
      <c r="H11" s="13" t="s">
        <v>6</v>
      </c>
      <c r="I11" s="6">
        <v>24639.53</v>
      </c>
    </row>
    <row r="12" spans="1:9" ht="12.75">
      <c r="A12" s="3" t="s">
        <v>7</v>
      </c>
      <c r="B12" s="2">
        <v>208</v>
      </c>
      <c r="C12" s="2">
        <v>50</v>
      </c>
      <c r="D12" s="2">
        <v>52</v>
      </c>
      <c r="E12" s="12">
        <f>PRODUCT(B12:D12)</f>
        <v>540800</v>
      </c>
      <c r="F12" s="15"/>
      <c r="G12" s="23"/>
      <c r="H12" s="13" t="s">
        <v>8</v>
      </c>
      <c r="I12" s="6">
        <v>7103.39</v>
      </c>
    </row>
    <row r="13" spans="1:9" ht="12.75">
      <c r="A13" s="3" t="s">
        <v>9</v>
      </c>
      <c r="B13" s="2">
        <v>272</v>
      </c>
      <c r="C13" s="2">
        <v>45</v>
      </c>
      <c r="D13" s="2">
        <v>52</v>
      </c>
      <c r="E13" s="12">
        <f>PRODUCT(B13:D13)</f>
        <v>636480</v>
      </c>
      <c r="F13" s="15"/>
      <c r="G13" s="23"/>
      <c r="H13" s="13" t="s">
        <v>10</v>
      </c>
      <c r="I13" s="6">
        <v>14350.19</v>
      </c>
    </row>
    <row r="14" spans="1:9" ht="12.75">
      <c r="A14" s="3" t="s">
        <v>11</v>
      </c>
      <c r="B14" s="2">
        <v>140</v>
      </c>
      <c r="C14" s="2">
        <v>45</v>
      </c>
      <c r="D14" s="2">
        <v>52</v>
      </c>
      <c r="E14" s="12">
        <f>PRODUCT(B14:D14)</f>
        <v>327600</v>
      </c>
      <c r="F14" s="15"/>
      <c r="G14" s="23"/>
      <c r="H14" s="13" t="s">
        <v>12</v>
      </c>
      <c r="I14" s="6">
        <v>13095.6</v>
      </c>
    </row>
    <row r="15" spans="1:9" ht="12.75">
      <c r="A15" s="3" t="s">
        <v>13</v>
      </c>
      <c r="B15" s="2">
        <v>336</v>
      </c>
      <c r="C15" s="2"/>
      <c r="D15" s="2"/>
      <c r="E15" s="12"/>
      <c r="F15" s="15"/>
      <c r="G15" s="23"/>
      <c r="H15" s="13" t="s">
        <v>14</v>
      </c>
      <c r="I15" s="6">
        <v>425</v>
      </c>
    </row>
    <row r="16" spans="1:9" ht="12.75">
      <c r="A16" s="4" t="s">
        <v>24</v>
      </c>
      <c r="B16" s="2"/>
      <c r="C16" s="2">
        <v>2</v>
      </c>
      <c r="D16" s="2">
        <v>10</v>
      </c>
      <c r="E16" s="12">
        <f>($B$15*C16*D16)</f>
        <v>6720</v>
      </c>
      <c r="F16" s="15">
        <f>ROUND($I$23*E16,2)</f>
        <v>9.99</v>
      </c>
      <c r="G16" s="23"/>
      <c r="H16" s="13" t="s">
        <v>16</v>
      </c>
      <c r="I16" s="6">
        <v>2897.43</v>
      </c>
    </row>
    <row r="17" spans="1:9" ht="12.75">
      <c r="A17" s="4" t="s">
        <v>15</v>
      </c>
      <c r="B17" s="2"/>
      <c r="C17" s="2">
        <v>10</v>
      </c>
      <c r="D17" s="2">
        <v>52</v>
      </c>
      <c r="E17" s="12">
        <f>($B$15*C17*D17)</f>
        <v>174720</v>
      </c>
      <c r="F17" s="15"/>
      <c r="G17" s="23"/>
      <c r="H17" s="13" t="s">
        <v>18</v>
      </c>
      <c r="I17" s="6">
        <v>3832.73</v>
      </c>
    </row>
    <row r="18" spans="1:9" ht="12.75">
      <c r="A18" s="3" t="s">
        <v>17</v>
      </c>
      <c r="B18" s="2">
        <v>660</v>
      </c>
      <c r="C18" s="2">
        <v>3</v>
      </c>
      <c r="D18" s="2">
        <v>52</v>
      </c>
      <c r="E18" s="12">
        <f>PRODUCT(B18:D18)</f>
        <v>102960</v>
      </c>
      <c r="F18" s="15"/>
      <c r="G18" s="23"/>
      <c r="H18" s="13" t="s">
        <v>20</v>
      </c>
      <c r="I18" s="6">
        <v>3367.01</v>
      </c>
    </row>
    <row r="19" spans="1:7" ht="12.75">
      <c r="A19" s="3" t="s">
        <v>19</v>
      </c>
      <c r="B19" s="2">
        <v>504</v>
      </c>
      <c r="C19" s="2">
        <v>45</v>
      </c>
      <c r="D19" s="2">
        <v>52</v>
      </c>
      <c r="E19" s="12">
        <f>PRODUCT(B19:D19)</f>
        <v>1179360</v>
      </c>
      <c r="F19" s="15"/>
      <c r="G19" s="23"/>
    </row>
    <row r="20" spans="1:9" ht="12.75">
      <c r="A20" s="3" t="s">
        <v>21</v>
      </c>
      <c r="B20" s="2">
        <v>117</v>
      </c>
      <c r="C20" s="2">
        <v>3</v>
      </c>
      <c r="D20" s="2">
        <v>52</v>
      </c>
      <c r="E20" s="12">
        <f>PRODUCT(B20:D20)</f>
        <v>18252</v>
      </c>
      <c r="F20" s="15"/>
      <c r="G20" s="23"/>
      <c r="I20"/>
    </row>
    <row r="21" spans="1:9" ht="12.75">
      <c r="A21" s="3" t="s">
        <v>23</v>
      </c>
      <c r="B21" s="2">
        <v>648</v>
      </c>
      <c r="C21" s="2"/>
      <c r="D21" s="2"/>
      <c r="E21" s="12"/>
      <c r="F21" s="15"/>
      <c r="G21" s="23"/>
      <c r="H21" s="16" t="s">
        <v>22</v>
      </c>
      <c r="I21" s="8">
        <f>SUM(I11:I20)</f>
        <v>69710.87999999999</v>
      </c>
    </row>
    <row r="22" spans="1:7" ht="12.75">
      <c r="A22" s="4" t="s">
        <v>24</v>
      </c>
      <c r="B22" s="2"/>
      <c r="C22" s="2">
        <v>20</v>
      </c>
      <c r="D22" s="2">
        <v>2</v>
      </c>
      <c r="E22" s="12">
        <f>(C22*D22*$B$21)</f>
        <v>25920</v>
      </c>
      <c r="F22" s="15">
        <f>ROUND($I$23*E22,2)</f>
        <v>38.52</v>
      </c>
      <c r="G22" s="23"/>
    </row>
    <row r="23" spans="1:9" ht="12.75">
      <c r="A23" s="4" t="s">
        <v>15</v>
      </c>
      <c r="B23" s="2"/>
      <c r="C23" s="2">
        <v>5</v>
      </c>
      <c r="D23" s="2">
        <v>52</v>
      </c>
      <c r="E23" s="12">
        <f>(C23*D23*$B$21)</f>
        <v>168480</v>
      </c>
      <c r="F23" s="15"/>
      <c r="G23" s="23"/>
      <c r="H23" s="17" t="s">
        <v>25</v>
      </c>
      <c r="I23" s="1">
        <f>(I21/E45)</f>
        <v>0.0014861037516280633</v>
      </c>
    </row>
    <row r="24" spans="1:7" ht="12.75">
      <c r="A24" s="3" t="s">
        <v>26</v>
      </c>
      <c r="B24" s="2">
        <v>620</v>
      </c>
      <c r="C24" s="2"/>
      <c r="D24" s="2"/>
      <c r="E24" s="12"/>
      <c r="F24" s="15"/>
      <c r="G24" s="23"/>
    </row>
    <row r="25" spans="1:8" ht="12.75">
      <c r="A25" s="4" t="s">
        <v>24</v>
      </c>
      <c r="B25" s="2"/>
      <c r="C25" s="2">
        <v>1</v>
      </c>
      <c r="D25" s="2">
        <v>52</v>
      </c>
      <c r="E25" s="12">
        <f>(C25*D25*$B$24)</f>
        <v>32240</v>
      </c>
      <c r="F25" s="15">
        <f>ROUND($I$23*E25,2)</f>
        <v>47.91</v>
      </c>
      <c r="G25" s="23"/>
      <c r="H25" s="18" t="s">
        <v>43</v>
      </c>
    </row>
    <row r="26" spans="1:9" ht="12.75">
      <c r="A26" s="4" t="s">
        <v>15</v>
      </c>
      <c r="B26" s="2"/>
      <c r="C26" s="2">
        <v>5</v>
      </c>
      <c r="D26" s="2">
        <v>52</v>
      </c>
      <c r="E26" s="12">
        <f>(C26*D26*$B$24)</f>
        <v>161200</v>
      </c>
      <c r="F26" s="15"/>
      <c r="G26" s="23"/>
      <c r="H26" s="13" t="s">
        <v>27</v>
      </c>
      <c r="I26" s="6">
        <v>3000</v>
      </c>
    </row>
    <row r="27" spans="1:7" ht="12.75">
      <c r="A27" s="3" t="s">
        <v>28</v>
      </c>
      <c r="B27" s="2">
        <v>539</v>
      </c>
      <c r="C27" s="2"/>
      <c r="D27" s="2"/>
      <c r="E27" s="12"/>
      <c r="F27" s="15"/>
      <c r="G27" s="23"/>
    </row>
    <row r="28" spans="1:9" ht="12.75">
      <c r="A28" s="4" t="s">
        <v>24</v>
      </c>
      <c r="B28" s="2"/>
      <c r="C28" s="2">
        <v>30</v>
      </c>
      <c r="D28" s="2">
        <v>52</v>
      </c>
      <c r="E28" s="12">
        <f>(C28*D28*$B$27)</f>
        <v>840840</v>
      </c>
      <c r="F28" s="15">
        <f>ROUND($I$23*E28,2)</f>
        <v>1249.58</v>
      </c>
      <c r="G28" s="23"/>
      <c r="H28" s="16" t="s">
        <v>29</v>
      </c>
      <c r="I28" s="8">
        <f>SUM(I26:I27)</f>
        <v>3000</v>
      </c>
    </row>
    <row r="29" spans="1:7" ht="12.75">
      <c r="A29" s="4" t="s">
        <v>15</v>
      </c>
      <c r="B29" s="2"/>
      <c r="C29" s="2">
        <v>45</v>
      </c>
      <c r="D29" s="2">
        <v>52</v>
      </c>
      <c r="E29" s="12">
        <f>(C29*D29*$B$27)</f>
        <v>1261260</v>
      </c>
      <c r="F29" s="15"/>
      <c r="G29" s="23"/>
    </row>
    <row r="30" spans="1:7" ht="12.75">
      <c r="A30" s="3" t="s">
        <v>40</v>
      </c>
      <c r="B30" s="2">
        <v>3680</v>
      </c>
      <c r="C30" s="2"/>
      <c r="D30" s="2"/>
      <c r="E30" s="12"/>
      <c r="F30" s="15"/>
      <c r="G30" s="23"/>
    </row>
    <row r="31" spans="1:7" ht="12.75">
      <c r="A31" s="4" t="s">
        <v>30</v>
      </c>
      <c r="B31" s="2"/>
      <c r="C31" s="2">
        <v>80</v>
      </c>
      <c r="D31" s="2">
        <v>52</v>
      </c>
      <c r="E31" s="12">
        <f>(C31*D31*$B$30)</f>
        <v>15308800</v>
      </c>
      <c r="F31" s="15">
        <f>ROUND($I$23*E31,2)</f>
        <v>22750.47</v>
      </c>
      <c r="G31" s="23"/>
    </row>
    <row r="32" spans="1:7" ht="12.75">
      <c r="A32" s="4" t="s">
        <v>31</v>
      </c>
      <c r="B32" s="2"/>
      <c r="C32" s="2">
        <v>4</v>
      </c>
      <c r="D32" s="2">
        <v>39</v>
      </c>
      <c r="E32" s="12">
        <f>(C32*D32*$B$30)</f>
        <v>574080</v>
      </c>
      <c r="F32" s="15">
        <f>ROUND($I$23*E32,2)</f>
        <v>853.14</v>
      </c>
      <c r="G32" s="23"/>
    </row>
    <row r="33" spans="1:7" ht="12.75">
      <c r="A33" s="4" t="s">
        <v>32</v>
      </c>
      <c r="B33" s="2"/>
      <c r="C33" s="2">
        <v>2</v>
      </c>
      <c r="D33" s="2">
        <v>10</v>
      </c>
      <c r="E33" s="12">
        <f>(C33*D33*$B$30)</f>
        <v>73600</v>
      </c>
      <c r="F33" s="15">
        <f>ROUND($I$23*E33,2)</f>
        <v>109.38</v>
      </c>
      <c r="G33" s="23"/>
    </row>
    <row r="34" spans="1:7" ht="12.75">
      <c r="A34" s="4" t="s">
        <v>15</v>
      </c>
      <c r="B34" s="2"/>
      <c r="C34" s="2">
        <v>3</v>
      </c>
      <c r="D34" s="2">
        <v>52</v>
      </c>
      <c r="E34" s="12">
        <f>(C34*D34*$B$30)</f>
        <v>574080</v>
      </c>
      <c r="F34" s="15"/>
      <c r="G34" s="23"/>
    </row>
    <row r="35" spans="1:7" ht="12.75">
      <c r="A35" s="3" t="s">
        <v>33</v>
      </c>
      <c r="B35" s="2">
        <v>4600</v>
      </c>
      <c r="C35" s="2"/>
      <c r="D35" s="2"/>
      <c r="E35" s="12"/>
      <c r="F35" s="15"/>
      <c r="G35" s="23"/>
    </row>
    <row r="36" spans="1:7" ht="12.75">
      <c r="A36" s="4" t="s">
        <v>34</v>
      </c>
      <c r="B36" s="2"/>
      <c r="C36" s="2">
        <v>80</v>
      </c>
      <c r="D36" s="2">
        <v>52</v>
      </c>
      <c r="E36" s="12">
        <f>(C36*D36*$B$35)</f>
        <v>19136000</v>
      </c>
      <c r="F36" s="15">
        <f>ROUND($I$23*E36,2)</f>
        <v>28438.08</v>
      </c>
      <c r="G36" s="23"/>
    </row>
    <row r="37" spans="1:7" ht="12.75">
      <c r="A37" s="4" t="s">
        <v>15</v>
      </c>
      <c r="B37" s="2"/>
      <c r="C37" s="2">
        <v>0</v>
      </c>
      <c r="D37" s="2">
        <v>0</v>
      </c>
      <c r="E37" s="12">
        <f>(C37*D37*$B$35)</f>
        <v>0</v>
      </c>
      <c r="F37" s="15"/>
      <c r="G37" s="23"/>
    </row>
    <row r="38" spans="1:7" ht="12.75">
      <c r="A38" s="3" t="s">
        <v>39</v>
      </c>
      <c r="B38" s="2">
        <v>260</v>
      </c>
      <c r="C38" s="2"/>
      <c r="D38" s="2"/>
      <c r="E38" s="12"/>
      <c r="F38" s="15"/>
      <c r="G38" s="23"/>
    </row>
    <row r="39" spans="1:7" ht="12.75">
      <c r="A39" s="4" t="s">
        <v>24</v>
      </c>
      <c r="B39" s="2"/>
      <c r="C39" s="2">
        <v>168</v>
      </c>
      <c r="D39" s="2">
        <v>52</v>
      </c>
      <c r="E39" s="12">
        <f>(C39*D39*$B$38)</f>
        <v>2271360</v>
      </c>
      <c r="F39" s="15">
        <f>ROUND($I$23*E39,2)</f>
        <v>3375.48</v>
      </c>
      <c r="G39" s="23"/>
    </row>
    <row r="40" spans="1:7" ht="12.75">
      <c r="A40" s="4" t="s">
        <v>15</v>
      </c>
      <c r="B40" s="2"/>
      <c r="C40" s="2">
        <v>0</v>
      </c>
      <c r="D40" s="2">
        <v>0</v>
      </c>
      <c r="E40" s="12">
        <f>(C40*D40*$B$38)</f>
        <v>0</v>
      </c>
      <c r="F40" s="15"/>
      <c r="G40" s="23"/>
    </row>
    <row r="41" spans="1:7" ht="12.75">
      <c r="A41" s="3" t="s">
        <v>35</v>
      </c>
      <c r="B41" s="2">
        <v>7938</v>
      </c>
      <c r="C41" s="2"/>
      <c r="D41" s="2"/>
      <c r="E41" s="12"/>
      <c r="F41" s="15"/>
      <c r="G41" s="23"/>
    </row>
    <row r="42" spans="1:7" ht="12.75">
      <c r="A42" s="4" t="s">
        <v>24</v>
      </c>
      <c r="B42" s="2"/>
      <c r="C42" s="2">
        <v>12</v>
      </c>
      <c r="D42" s="2">
        <v>5</v>
      </c>
      <c r="E42" s="12">
        <f>(C42*D42*$B$41)</f>
        <v>476280</v>
      </c>
      <c r="F42" s="15">
        <f>ROUND($I$23*E42,2)</f>
        <v>707.8</v>
      </c>
      <c r="G42" s="23"/>
    </row>
    <row r="43" spans="1:7" ht="12.75">
      <c r="A43" s="4" t="s">
        <v>15</v>
      </c>
      <c r="B43" s="2"/>
      <c r="C43" s="2">
        <v>6</v>
      </c>
      <c r="D43" s="2">
        <v>52</v>
      </c>
      <c r="E43" s="12">
        <f>(C43*D43*$B$41)</f>
        <v>2476656</v>
      </c>
      <c r="F43" s="15"/>
      <c r="G43" s="23"/>
    </row>
    <row r="44" spans="1:7" ht="12.75">
      <c r="A44" s="3" t="s">
        <v>36</v>
      </c>
      <c r="B44">
        <v>1840</v>
      </c>
      <c r="F44" s="19"/>
      <c r="G44" s="23"/>
    </row>
    <row r="45" spans="1:7" ht="12.75">
      <c r="A45" s="7" t="s">
        <v>37</v>
      </c>
      <c r="B45" s="1">
        <f>SUM(B11:B44)</f>
        <v>22570</v>
      </c>
      <c r="E45" s="11">
        <f>SUM(E11:E44)</f>
        <v>46908488</v>
      </c>
      <c r="F45" s="20">
        <f>SUM(F11:F44)</f>
        <v>57580.35000000001</v>
      </c>
      <c r="G45" s="24"/>
    </row>
    <row r="46" spans="1:7" ht="12.75">
      <c r="A46" s="3"/>
      <c r="G46" s="25"/>
    </row>
    <row r="47" spans="1:7" ht="13.5" thickBot="1">
      <c r="A47" s="3"/>
      <c r="E47" s="12" t="s">
        <v>48</v>
      </c>
      <c r="F47" s="21">
        <f>(I28)</f>
        <v>3000</v>
      </c>
      <c r="G47" s="26"/>
    </row>
    <row r="48" spans="1:7" ht="13.5" thickBot="1">
      <c r="A48" s="3"/>
      <c r="E48" s="11" t="s">
        <v>38</v>
      </c>
      <c r="F48" s="29">
        <f>SUM(F45:F47)</f>
        <v>60580.35000000001</v>
      </c>
      <c r="G48" s="28"/>
    </row>
    <row r="49" spans="1:7" ht="12.75">
      <c r="A49" s="3"/>
      <c r="G49" s="20"/>
    </row>
    <row r="50" ht="12.75">
      <c r="A50" s="3" t="s">
        <v>51</v>
      </c>
    </row>
    <row r="51" ht="12.75">
      <c r="A51" s="27" t="s">
        <v>49</v>
      </c>
    </row>
    <row r="52" ht="12.75">
      <c r="A52" s="3" t="s">
        <v>50</v>
      </c>
    </row>
    <row r="53" ht="12.75">
      <c r="A53" s="3"/>
    </row>
    <row r="54" ht="12.75">
      <c r="A54" s="3" t="s">
        <v>52</v>
      </c>
    </row>
    <row r="55" ht="12.75">
      <c r="A55" s="3"/>
    </row>
    <row r="56" ht="12.75">
      <c r="A56" s="3" t="s">
        <v>53</v>
      </c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</sheetData>
  <mergeCells count="1">
    <mergeCell ref="A1:I1"/>
  </mergeCells>
  <printOptions gridLines="1"/>
  <pageMargins left="0.53" right="0.55" top="1" bottom="1" header="0.5" footer="0.5"/>
  <pageSetup horizontalDpi="600" verticalDpi="600" orientation="portrait" r:id="rId1"/>
  <headerFooter alignWithMargins="0">
    <oddHeader>&amp;C&amp;A</oddHeader>
    <oddFooter>&amp;LEpiscopal Diocese of New York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Space Use cost per square foot</dc:title>
  <dc:subject>St. John's, Getty Square, Yonkers</dc:subject>
  <dc:creator>Yolanda Montgomery</dc:creator>
  <cp:keywords/>
  <dc:description/>
  <cp:lastModifiedBy>administrator</cp:lastModifiedBy>
  <cp:lastPrinted>1999-11-01T13:50:06Z</cp:lastPrinted>
  <dcterms:created xsi:type="dcterms:W3CDTF">1998-02-02T13:49:33Z</dcterms:created>
  <dcterms:modified xsi:type="dcterms:W3CDTF">2006-03-08T16:05:52Z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